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4340" windowHeight="8472" activeTab="0"/>
  </bookViews>
  <sheets>
    <sheet name="BES 2021 MIN" sheetId="1" r:id="rId1"/>
  </sheets>
  <definedNames>
    <definedName name="_xlnm.Print_Area" localSheetId="0">'BES 2021 MIN'!$A$1:$C$118</definedName>
  </definedNames>
  <calcPr calcMode="manual" fullCalcOnLoad="1"/>
</workbook>
</file>

<file path=xl/sharedStrings.xml><?xml version="1.0" encoding="utf-8"?>
<sst xmlns="http://schemas.openxmlformats.org/spreadsheetml/2006/main" count="110" uniqueCount="110">
  <si>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</si>
  <si>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</si>
  <si>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</si>
  <si>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</si>
  <si>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</si>
  <si>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</si>
  <si>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</si>
  <si>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</si>
  <si>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</si>
  <si>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</si>
  <si>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</si>
  <si>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</si>
  <si>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</si>
  <si>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</si>
  <si>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</si>
  <si>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</si>
  <si>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</si>
  <si>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</si>
  <si>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</si>
  <si>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</si>
  <si>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</si>
  <si>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</si>
  <si>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</si>
  <si>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</si>
  <si>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</si>
  <si>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</si>
  <si>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</si>
  <si>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</si>
  <si>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</si>
  <si>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Totale A)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</si>
  <si>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</si>
  <si>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</si>
  <si>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</si>
  <si>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</si>
  <si>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</si>
  <si>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</si>
  <si>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</si>
  <si>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</si>
  <si>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</si>
  <si>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</si>
  <si>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</si>
  <si>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</si>
  <si>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</si>
  <si>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</si>
  <si>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</si>
  <si>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</si>
  <si>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</si>
  <si>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</si>
  <si>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</si>
  <si>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</si>
  <si>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</si>
  <si>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</si>
  <si>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</si>
  <si>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</si>
  <si>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</si>
  <si>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</si>
  <si>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</si>
  <si>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</si>
  <si>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</si>
  <si>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</si>
  <si>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</si>
  <si>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</si>
  <si>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</si>
  <si>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</si>
  <si>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</si>
  <si>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</si>
  <si>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</si>
  <si>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</si>
  <si>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</si>
  <si>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</si>
  <si>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</si>
  <si>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</si>
  <si>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</si>
  <si>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</si>
  <si>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</si>
  <si>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</si>
  <si>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</si>
  <si>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</si>
  <si>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</si>
  <si>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DIFF. TRA VALORE E COSTI DELLA PRODUZIONE (A-B)</t>
  </si>
  <si>
    <t>C) PROVENTI E ONERI FINANZIARI</t>
  </si>
  <si>
    <t>1) Interessi attivi ed altri proventi finanziari</t>
  </si>
  <si>
    <t>2) Interessi passivi ed altri oneri finanziari</t>
  </si>
  <si>
    <t>Totale C)</t>
  </si>
  <si>
    <t>D) RETTIFICHE DI VALORE DI ATTIVITA' FINANZIARIE</t>
  </si>
  <si>
    <t>1) Rivalutazioni</t>
  </si>
  <si>
    <t>2) Svalutazioni</t>
  </si>
  <si>
    <t>Totale D)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</si>
  <si>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</si>
  <si>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</si>
  <si>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</si>
  <si>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</si>
  <si>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</si>
  <si>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</si>
  <si>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</si>
  <si>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Totale E)</t>
  </si>
  <si>
    <t>RISULTATO PRIMA DELLE IMPOSTE (A-B+C+D+E)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</si>
  <si>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</si>
  <si>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</si>
  <si>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</si>
  <si>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</si>
  <si>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</si>
  <si>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</si>
  <si>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</si>
  <si>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</si>
  <si>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Totale Y)</t>
  </si>
  <si>
    <t>UTILE (PERDITA) DELL'ESERCIZIO</t>
  </si>
  <si>
    <t>ASST Grande Ospedale Metropolitano Niguarda</t>
  </si>
  <si>
    <t>2021</t>
  </si>
  <si>
    <t>CONTO ECONOMICO - CONSUNTIVO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</si>
</sst>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;\(#,##0\)"/>
    <numFmt numFmtId="168" formatCode="_-* #,##0.0_-;\-* #,##0.0_-;_-* &quot;-&quot;??_-;_-@_-"/>
    <numFmt numFmtId="169" formatCode="_-* #,##0_-;\-* #,##0_-;_-* &quot;-&quot;??_-;_-@_-"/>
    <numFmt numFmtId="170" formatCode="0.0"/>
  </numFmts>
  <fonts count="49">
    <font>
      <sz val="10"/>
      <name val="Arial"/>
      <family val="0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i/>
      <sz val="10"/>
      <name val="Arial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u val="single"/>
      <sz val="10"/>
      <name val="Tahoma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 indent="3"/>
      <protection/>
    </xf>
    <xf numFmtId="0" fontId="7" fillId="0" borderId="12" xfId="51" applyFont="1" applyFill="1" applyBorder="1" applyAlignment="1" applyProtection="1">
      <alignment horizontal="left" vertical="center" wrapText="1" indent="5"/>
      <protection/>
    </xf>
    <xf numFmtId="0" fontId="8" fillId="0" borderId="12" xfId="51" applyFont="1" applyFill="1" applyBorder="1" applyAlignment="1" applyProtection="1">
      <alignment horizontal="left" vertical="center" wrapText="1" indent="7"/>
      <protection/>
    </xf>
    <xf numFmtId="0" fontId="7" fillId="33" borderId="12" xfId="51" applyFont="1" applyFill="1" applyBorder="1" applyAlignment="1" applyProtection="1">
      <alignment horizontal="left" vertical="center" wrapText="1" indent="5"/>
      <protection/>
    </xf>
    <xf numFmtId="0" fontId="5" fillId="33" borderId="12" xfId="51" applyFont="1" applyFill="1" applyBorder="1" applyAlignment="1" applyProtection="1">
      <alignment horizontal="left" vertical="center" wrapText="1" indent="3"/>
      <protection/>
    </xf>
    <xf numFmtId="0" fontId="10" fillId="34" borderId="12" xfId="51" applyFont="1" applyFill="1" applyBorder="1" applyAlignment="1" applyProtection="1">
      <alignment horizontal="left" vertical="center" wrapText="1" indent="1"/>
      <protection/>
    </xf>
    <xf numFmtId="166" fontId="0" fillId="0" borderId="0" xfId="0" applyNumberFormat="1" applyAlignment="1">
      <alignment/>
    </xf>
    <xf numFmtId="0" fontId="10" fillId="0" borderId="12" xfId="51" applyFont="1" applyFill="1" applyBorder="1" applyAlignment="1" applyProtection="1">
      <alignment horizontal="left" vertical="center" wrapText="1" indent="1"/>
      <protection/>
    </xf>
    <xf numFmtId="0" fontId="7" fillId="33" borderId="13" xfId="51" applyFont="1" applyFill="1" applyBorder="1" applyAlignment="1" applyProtection="1">
      <alignment horizontal="left" vertical="center" wrapText="1" indent="3"/>
      <protection/>
    </xf>
    <xf numFmtId="0" fontId="7" fillId="33" borderId="11" xfId="51" applyFont="1" applyFill="1" applyBorder="1" applyAlignment="1" applyProtection="1">
      <alignment horizontal="left" vertical="center" wrapText="1" indent="3"/>
      <protection/>
    </xf>
    <xf numFmtId="0" fontId="0" fillId="0" borderId="0" xfId="0" applyAlignment="1" quotePrefix="1">
      <alignment/>
    </xf>
    <xf numFmtId="0" fontId="4" fillId="0" borderId="0" xfId="0" applyFont="1" applyAlignment="1">
      <alignment horizontal="right"/>
    </xf>
    <xf numFmtId="166" fontId="5" fillId="0" borderId="14" xfId="49" applyNumberFormat="1" applyFont="1" applyFill="1" applyBorder="1" applyAlignment="1" applyProtection="1">
      <alignment horizontal="right" vertical="center"/>
      <protection/>
    </xf>
    <xf numFmtId="3" fontId="6" fillId="0" borderId="15" xfId="48" applyNumberFormat="1" applyFont="1" applyFill="1" applyBorder="1" applyAlignment="1">
      <alignment horizontal="right" vertical="center"/>
    </xf>
    <xf numFmtId="3" fontId="0" fillId="0" borderId="10" xfId="49" applyNumberFormat="1" applyFont="1" applyFill="1" applyBorder="1" applyAlignment="1" applyProtection="1">
      <alignment horizontal="right" vertical="center"/>
      <protection/>
    </xf>
    <xf numFmtId="3" fontId="9" fillId="0" borderId="10" xfId="49" applyNumberFormat="1" applyFont="1" applyFill="1" applyBorder="1" applyAlignment="1" applyProtection="1">
      <alignment horizontal="right" vertical="center"/>
      <protection/>
    </xf>
    <xf numFmtId="3" fontId="6" fillId="0" borderId="10" xfId="49" applyNumberFormat="1" applyFont="1" applyFill="1" applyBorder="1" applyAlignment="1" applyProtection="1">
      <alignment horizontal="right" vertical="center"/>
      <protection/>
    </xf>
    <xf numFmtId="3" fontId="6" fillId="34" borderId="10" xfId="49" applyNumberFormat="1" applyFont="1" applyFill="1" applyBorder="1" applyAlignment="1" applyProtection="1">
      <alignment horizontal="right" vertical="center"/>
      <protection/>
    </xf>
    <xf numFmtId="3" fontId="11" fillId="0" borderId="16" xfId="49" applyNumberFormat="1" applyFont="1" applyFill="1" applyBorder="1" applyAlignment="1" applyProtection="1">
      <alignment horizontal="right" vertical="center"/>
      <protection/>
    </xf>
    <xf numFmtId="3" fontId="11" fillId="0" borderId="14" xfId="49" applyNumberFormat="1" applyFont="1" applyFill="1" applyBorder="1" applyAlignment="1" applyProtection="1">
      <alignment horizontal="right" vertical="center"/>
      <protection/>
    </xf>
    <xf numFmtId="3" fontId="11" fillId="0" borderId="10" xfId="49" applyNumberFormat="1" applyFont="1" applyFill="1" applyBorder="1" applyAlignment="1" applyProtection="1">
      <alignment horizontal="right" vertical="center"/>
      <protection/>
    </xf>
    <xf numFmtId="3" fontId="6" fillId="0" borderId="0" xfId="49" applyNumberFormat="1" applyFont="1" applyFill="1" applyBorder="1" applyAlignment="1" applyProtection="1">
      <alignment horizontal="right" vertical="center"/>
      <protection/>
    </xf>
    <xf numFmtId="166" fontId="6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5" fillId="33" borderId="10" xfId="47" applyNumberFormat="1" applyFont="1" applyFill="1" applyBorder="1" applyAlignment="1" applyProtection="1">
      <alignment horizontal="right" vertical="center"/>
      <protection/>
    </xf>
    <xf numFmtId="0" fontId="5" fillId="0" borderId="12" xfId="51" applyFont="1" applyFill="1" applyBorder="1" applyAlignment="1" applyProtection="1">
      <alignment horizontal="left" vertical="center" wrapText="1" indent="5"/>
      <protection/>
    </xf>
    <xf numFmtId="0" fontId="5" fillId="33" borderId="12" xfId="51" applyFont="1" applyFill="1" applyBorder="1" applyAlignment="1" applyProtection="1">
      <alignment horizontal="left" vertical="center" wrapText="1" indent="5"/>
      <protection/>
    </xf>
    <xf numFmtId="3" fontId="14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3" borderId="17" xfId="51" applyFont="1" applyFill="1" applyBorder="1" applyAlignment="1" applyProtection="1">
      <alignment horizontal="left" vertical="center" wrapText="1" indent="1"/>
      <protection/>
    </xf>
    <xf numFmtId="3" fontId="11" fillId="33" borderId="16" xfId="49" applyNumberFormat="1" applyFont="1" applyFill="1" applyBorder="1" applyAlignment="1" applyProtection="1">
      <alignment horizontal="right" vertical="center"/>
      <protection/>
    </xf>
    <xf numFmtId="3" fontId="6" fillId="0" borderId="14" xfId="49" applyNumberFormat="1" applyFont="1" applyFill="1" applyBorder="1" applyAlignment="1" applyProtection="1">
      <alignment horizontal="right" vertical="center"/>
      <protection/>
    </xf>
    <xf numFmtId="0" fontId="12" fillId="34" borderId="10" xfId="51" applyFont="1" applyFill="1" applyBorder="1" applyAlignment="1" applyProtection="1">
      <alignment horizontal="left" vertical="center" wrapText="1"/>
      <protection/>
    </xf>
    <xf numFmtId="0" fontId="12" fillId="34" borderId="18" xfId="5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 4 2" xfId="46"/>
    <cellStyle name="Migliaia [0]_Mattone CE_Budget 2008 (v. 0.5 del 12.02.2008) 2" xfId="47"/>
    <cellStyle name="Migliaia 4" xfId="48"/>
    <cellStyle name="Migliaia_Mattone CE_Budget 2008 (v. 0.5 del 12.02.2008) 2" xfId="49"/>
    <cellStyle name="Neutrale" xfId="50"/>
    <cellStyle name="Normal_Sheet1 2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zoomScale="85" zoomScaleNormal="85" zoomScalePageLayoutView="0" workbookViewId="0" topLeftCell="A35">
      <selection activeCell="I45" sqref="I45"/>
    </sheetView>
  </sheetViews>
  <sheetFormatPr defaultColWidth="9.140625" defaultRowHeight="12.75"/>
  <cols>
    <col min="1" max="1" width="66.421875" style="0" customWidth="1"/>
    <col min="2" max="2" width="18.57421875" style="28" customWidth="1"/>
    <col min="3" max="3" width="8.7109375" style="0" customWidth="1"/>
  </cols>
  <sheetData>
    <row r="1" spans="1:2" ht="18">
      <c r="A1" s="33" t="s">
        <v>107</v>
      </c>
      <c r="B1" s="33"/>
    </row>
    <row r="2" spans="1:2" ht="23.25">
      <c r="A2" s="34" t="s">
        <v>0</v>
      </c>
      <c r="B2" s="34"/>
    </row>
    <row r="3" spans="1:2" ht="23.25">
      <c r="A3" s="1" t="s">
        <v>109</v>
      </c>
      <c r="B3" s="15"/>
    </row>
    <row r="4" spans="1:2" ht="12.75">
      <c r="A4" s="2" t="s">
        <v>1</v>
      </c>
      <c r="B4" s="29" t="s">
        <v>108</v>
      </c>
    </row>
    <row r="5" spans="1:2" ht="12.75">
      <c r="A5" s="3" t="s">
        <v>2</v>
      </c>
      <c r="B5" s="16"/>
    </row>
    <row r="6" spans="1:2" ht="12.75">
      <c r="A6" s="4" t="s">
        <v>3</v>
      </c>
      <c r="B6" s="17">
        <f>B7+B8+B20</f>
        <v>242998379</v>
      </c>
    </row>
    <row r="7" spans="1:2" ht="26.25">
      <c r="A7" s="5" t="s">
        <v>4</v>
      </c>
      <c r="B7" s="18">
        <v>218315021</v>
      </c>
    </row>
    <row r="8" spans="1:2" ht="12.75">
      <c r="A8" s="5" t="s">
        <v>5</v>
      </c>
      <c r="B8" s="17">
        <f>SUM(B9:B14)</f>
        <v>19777631</v>
      </c>
    </row>
    <row r="9" spans="1:2" ht="12.75">
      <c r="A9" s="6" t="s">
        <v>6</v>
      </c>
      <c r="B9" s="19">
        <v>1965956</v>
      </c>
    </row>
    <row r="10" spans="1:2" ht="26.25">
      <c r="A10" s="6" t="s">
        <v>7</v>
      </c>
      <c r="B10" s="19"/>
    </row>
    <row r="11" spans="1:2" ht="26.25">
      <c r="A11" s="6" t="s">
        <v>8</v>
      </c>
      <c r="B11" s="19"/>
    </row>
    <row r="12" spans="1:2" ht="12.75">
      <c r="A12" s="6" t="s">
        <v>9</v>
      </c>
      <c r="B12" s="19"/>
    </row>
    <row r="13" spans="1:2" ht="12.75">
      <c r="A13" s="6" t="s">
        <v>10</v>
      </c>
      <c r="B13" s="18">
        <v>17464377</v>
      </c>
    </row>
    <row r="14" spans="1:2" ht="12.75">
      <c r="A14" s="6" t="s">
        <v>11</v>
      </c>
      <c r="B14" s="19">
        <v>347298</v>
      </c>
    </row>
    <row r="15" spans="1:2" ht="12.75">
      <c r="A15" s="30" t="s">
        <v>12</v>
      </c>
      <c r="B15" s="20"/>
    </row>
    <row r="16" spans="1:2" ht="12.75">
      <c r="A16" s="6" t="s">
        <v>13</v>
      </c>
      <c r="B16" s="19"/>
    </row>
    <row r="17" spans="1:2" ht="12.75">
      <c r="A17" s="6" t="s">
        <v>14</v>
      </c>
      <c r="B17" s="19"/>
    </row>
    <row r="18" spans="1:2" ht="12.75">
      <c r="A18" s="6" t="s">
        <v>15</v>
      </c>
      <c r="B18" s="19"/>
    </row>
    <row r="19" spans="1:2" ht="12.75">
      <c r="A19" s="6" t="s">
        <v>16</v>
      </c>
      <c r="B19" s="19"/>
    </row>
    <row r="20" spans="1:2" ht="12.75">
      <c r="A20" s="31" t="s">
        <v>17</v>
      </c>
      <c r="B20" s="32">
        <v>4905727</v>
      </c>
    </row>
    <row r="21" spans="1:2" ht="26.25">
      <c r="A21" s="8" t="s">
        <v>18</v>
      </c>
      <c r="B21" s="20">
        <v>1254191</v>
      </c>
    </row>
    <row r="22" spans="1:2" ht="26.25">
      <c r="A22" s="8" t="s">
        <v>19</v>
      </c>
      <c r="B22" s="20">
        <v>6679630</v>
      </c>
    </row>
    <row r="23" spans="1:3" ht="26.25">
      <c r="A23" s="8" t="s">
        <v>20</v>
      </c>
      <c r="B23" s="20">
        <f>B24+B25+B26</f>
        <v>382519769</v>
      </c>
      <c r="C23" s="25"/>
    </row>
    <row r="24" spans="1:2" ht="26.25">
      <c r="A24" s="7" t="s">
        <v>21</v>
      </c>
      <c r="B24" s="18">
        <v>355859962</v>
      </c>
    </row>
    <row r="25" spans="1:2" ht="12.75">
      <c r="A25" s="7" t="s">
        <v>22</v>
      </c>
      <c r="B25" s="18">
        <v>14270630</v>
      </c>
    </row>
    <row r="26" spans="1:2" ht="12.75">
      <c r="A26" s="5" t="s">
        <v>23</v>
      </c>
      <c r="B26" s="18">
        <v>12389177</v>
      </c>
    </row>
    <row r="27" spans="1:2" ht="12.75">
      <c r="A27" s="4" t="s">
        <v>24</v>
      </c>
      <c r="B27" s="20">
        <v>4023699</v>
      </c>
    </row>
    <row r="28" spans="1:2" ht="26.25">
      <c r="A28" s="4" t="s">
        <v>25</v>
      </c>
      <c r="B28" s="20">
        <v>4019266</v>
      </c>
    </row>
    <row r="29" spans="1:2" ht="12.75">
      <c r="A29" s="4" t="s">
        <v>26</v>
      </c>
      <c r="B29" s="20">
        <v>31724904</v>
      </c>
    </row>
    <row r="30" spans="1:2" ht="12.75">
      <c r="A30" s="4" t="s">
        <v>27</v>
      </c>
      <c r="B30" s="20"/>
    </row>
    <row r="31" spans="1:2" ht="12.75">
      <c r="A31" s="4" t="s">
        <v>28</v>
      </c>
      <c r="B31" s="20">
        <v>9729518</v>
      </c>
    </row>
    <row r="32" spans="1:3" ht="12.75">
      <c r="A32" s="9" t="s">
        <v>29</v>
      </c>
      <c r="B32" s="21">
        <f>B6+B22+B23+B27+B28+B29+B31-B21+B15</f>
        <v>680440974</v>
      </c>
      <c r="C32" s="10"/>
    </row>
    <row r="33" spans="1:2" ht="12.75">
      <c r="A33" s="11"/>
      <c r="B33" s="20"/>
    </row>
    <row r="34" spans="1:2" ht="12.75">
      <c r="A34" s="3" t="s">
        <v>30</v>
      </c>
      <c r="B34" s="20"/>
    </row>
    <row r="35" spans="1:2" ht="12.75">
      <c r="A35" s="4" t="s">
        <v>31</v>
      </c>
      <c r="B35" s="20">
        <f>SUM(B36:B37)</f>
        <v>182895559</v>
      </c>
    </row>
    <row r="36" spans="1:2" ht="12.75">
      <c r="A36" s="5" t="s">
        <v>32</v>
      </c>
      <c r="B36" s="18">
        <v>175250590</v>
      </c>
    </row>
    <row r="37" spans="1:2" ht="12.75">
      <c r="A37" s="7" t="s">
        <v>33</v>
      </c>
      <c r="B37" s="18">
        <v>7644969</v>
      </c>
    </row>
    <row r="38" spans="1:2" ht="12.75">
      <c r="A38" s="8" t="s">
        <v>34</v>
      </c>
      <c r="B38" s="20">
        <f>SUM(B39:B55)</f>
        <v>60958374</v>
      </c>
    </row>
    <row r="39" spans="1:2" ht="12.75">
      <c r="A39" s="7" t="s">
        <v>35</v>
      </c>
      <c r="B39" s="18"/>
    </row>
    <row r="40" spans="1:2" ht="12.75">
      <c r="A40" s="7" t="s">
        <v>36</v>
      </c>
      <c r="B40" s="18"/>
    </row>
    <row r="41" spans="1:2" ht="26.25">
      <c r="A41" s="7" t="s">
        <v>37</v>
      </c>
      <c r="B41" s="18">
        <v>898600</v>
      </c>
    </row>
    <row r="42" spans="1:2" ht="12.75">
      <c r="A42" s="7" t="s">
        <v>38</v>
      </c>
      <c r="B42" s="18"/>
    </row>
    <row r="43" spans="1:2" ht="12.75">
      <c r="A43" s="7" t="s">
        <v>39</v>
      </c>
      <c r="B43" s="18">
        <v>2067156</v>
      </c>
    </row>
    <row r="44" spans="1:2" ht="12.75">
      <c r="A44" s="7" t="s">
        <v>40</v>
      </c>
      <c r="B44" s="18">
        <v>9882688</v>
      </c>
    </row>
    <row r="45" spans="1:2" ht="12.75">
      <c r="A45" s="7" t="s">
        <v>41</v>
      </c>
      <c r="B45" s="18">
        <v>0</v>
      </c>
    </row>
    <row r="46" spans="1:2" ht="26.25">
      <c r="A46" s="7" t="s">
        <v>42</v>
      </c>
      <c r="B46" s="18">
        <v>0</v>
      </c>
    </row>
    <row r="47" spans="1:2" ht="12.75">
      <c r="A47" s="7" t="s">
        <v>43</v>
      </c>
      <c r="B47" s="18">
        <v>0</v>
      </c>
    </row>
    <row r="48" spans="1:2" ht="12.75">
      <c r="A48" s="7" t="s">
        <v>44</v>
      </c>
      <c r="B48" s="18">
        <v>0</v>
      </c>
    </row>
    <row r="49" spans="1:2" ht="12.75">
      <c r="A49" s="7" t="s">
        <v>45</v>
      </c>
      <c r="B49" s="18">
        <v>15025483</v>
      </c>
    </row>
    <row r="50" spans="1:2" ht="12.75">
      <c r="A50" s="7" t="s">
        <v>46</v>
      </c>
      <c r="B50" s="18"/>
    </row>
    <row r="51" spans="1:2" ht="26.25">
      <c r="A51" s="7" t="s">
        <v>47</v>
      </c>
      <c r="B51" s="18">
        <v>9883868</v>
      </c>
    </row>
    <row r="52" spans="1:2" ht="12.75">
      <c r="A52" s="7" t="s">
        <v>48</v>
      </c>
      <c r="B52" s="18">
        <v>2231963</v>
      </c>
    </row>
    <row r="53" spans="1:2" ht="26.25">
      <c r="A53" s="7" t="s">
        <v>49</v>
      </c>
      <c r="B53" s="18">
        <v>13163590</v>
      </c>
    </row>
    <row r="54" spans="1:2" ht="12.75">
      <c r="A54" s="7" t="s">
        <v>50</v>
      </c>
      <c r="B54" s="18">
        <v>7805026</v>
      </c>
    </row>
    <row r="55" spans="1:2" ht="12.75">
      <c r="A55" s="7" t="s">
        <v>51</v>
      </c>
      <c r="B55" s="18"/>
    </row>
    <row r="56" spans="1:2" ht="12.75">
      <c r="A56" s="8" t="s">
        <v>52</v>
      </c>
      <c r="B56" s="20">
        <f>SUM(B57:B59)</f>
        <v>56031978</v>
      </c>
    </row>
    <row r="57" spans="1:2" ht="12.75">
      <c r="A57" s="7" t="s">
        <v>53</v>
      </c>
      <c r="B57" s="18">
        <v>54184936</v>
      </c>
    </row>
    <row r="58" spans="1:2" ht="26.25">
      <c r="A58" s="7" t="s">
        <v>54</v>
      </c>
      <c r="B58" s="18">
        <v>1481165</v>
      </c>
    </row>
    <row r="59" spans="1:2" ht="12.75">
      <c r="A59" s="7" t="s">
        <v>55</v>
      </c>
      <c r="B59" s="18">
        <v>365877</v>
      </c>
    </row>
    <row r="60" spans="1:2" ht="12.75">
      <c r="A60" s="8" t="s">
        <v>56</v>
      </c>
      <c r="B60" s="20">
        <v>20721942</v>
      </c>
    </row>
    <row r="61" spans="1:2" ht="12.75">
      <c r="A61" s="8" t="s">
        <v>57</v>
      </c>
      <c r="B61" s="20">
        <v>20999388</v>
      </c>
    </row>
    <row r="62" spans="1:2" ht="12.75">
      <c r="A62" s="8" t="s">
        <v>58</v>
      </c>
      <c r="B62" s="20">
        <f>SUM(B63:B67)</f>
        <v>254634763</v>
      </c>
    </row>
    <row r="63" spans="1:2" ht="12.75">
      <c r="A63" s="7" t="s">
        <v>59</v>
      </c>
      <c r="B63" s="18">
        <v>88325495</v>
      </c>
    </row>
    <row r="64" spans="1:2" ht="12.75">
      <c r="A64" s="7" t="s">
        <v>60</v>
      </c>
      <c r="B64" s="18">
        <v>7578679</v>
      </c>
    </row>
    <row r="65" spans="1:2" ht="12.75">
      <c r="A65" s="7" t="s">
        <v>61</v>
      </c>
      <c r="B65" s="18">
        <v>103664674</v>
      </c>
    </row>
    <row r="66" spans="1:2" ht="12.75">
      <c r="A66" s="7" t="s">
        <v>62</v>
      </c>
      <c r="B66" s="18">
        <v>2383011</v>
      </c>
    </row>
    <row r="67" spans="1:2" ht="12.75">
      <c r="A67" s="7" t="s">
        <v>63</v>
      </c>
      <c r="B67" s="18">
        <v>52682904</v>
      </c>
    </row>
    <row r="68" spans="1:2" ht="12.75">
      <c r="A68" s="8" t="s">
        <v>64</v>
      </c>
      <c r="B68" s="20">
        <v>6894151</v>
      </c>
    </row>
    <row r="69" spans="1:2" ht="12.75">
      <c r="A69" s="8" t="s">
        <v>65</v>
      </c>
      <c r="B69" s="20">
        <f>SUM(B70:B72)</f>
        <v>40919946</v>
      </c>
    </row>
    <row r="70" spans="1:2" ht="12.75">
      <c r="A70" s="7" t="s">
        <v>66</v>
      </c>
      <c r="B70" s="18">
        <v>413958</v>
      </c>
    </row>
    <row r="71" spans="1:2" ht="12.75">
      <c r="A71" s="7" t="s">
        <v>67</v>
      </c>
      <c r="B71" s="18">
        <v>28194574</v>
      </c>
    </row>
    <row r="72" spans="1:2" ht="12.75">
      <c r="A72" s="7" t="s">
        <v>68</v>
      </c>
      <c r="B72" s="18">
        <v>12311414</v>
      </c>
    </row>
    <row r="73" spans="1:2" ht="12.75">
      <c r="A73" s="8" t="s">
        <v>69</v>
      </c>
      <c r="B73" s="20"/>
    </row>
    <row r="74" spans="1:2" ht="12.75">
      <c r="A74" s="8" t="s">
        <v>70</v>
      </c>
      <c r="B74" s="20">
        <f>SUM(B75:B76)</f>
        <v>2511800</v>
      </c>
    </row>
    <row r="75" spans="1:2" ht="12.75">
      <c r="A75" s="7" t="s">
        <v>71</v>
      </c>
      <c r="B75" s="18">
        <v>2463898</v>
      </c>
    </row>
    <row r="76" spans="1:2" ht="12.75">
      <c r="A76" s="7" t="s">
        <v>72</v>
      </c>
      <c r="B76" s="18">
        <v>47902</v>
      </c>
    </row>
    <row r="77" spans="1:2" ht="12.75">
      <c r="A77" s="8" t="s">
        <v>73</v>
      </c>
      <c r="B77" s="20">
        <f>SUM(B78:B81)</f>
        <v>18736573</v>
      </c>
    </row>
    <row r="78" spans="1:2" ht="12.75">
      <c r="A78" s="7" t="s">
        <v>74</v>
      </c>
      <c r="B78" s="18">
        <f>5450000+780000</f>
        <v>6230000</v>
      </c>
    </row>
    <row r="79" spans="1:2" ht="12.75">
      <c r="A79" s="7" t="s">
        <v>75</v>
      </c>
      <c r="B79" s="18">
        <v>61345</v>
      </c>
    </row>
    <row r="80" spans="1:2" ht="12.75">
      <c r="A80" s="7" t="s">
        <v>76</v>
      </c>
      <c r="B80" s="18">
        <v>1392156</v>
      </c>
    </row>
    <row r="81" spans="1:2" ht="12.75">
      <c r="A81" s="7" t="s">
        <v>77</v>
      </c>
      <c r="B81" s="18">
        <v>11053072</v>
      </c>
    </row>
    <row r="82" spans="1:2" ht="12.75">
      <c r="A82" s="9" t="s">
        <v>78</v>
      </c>
      <c r="B82" s="21">
        <f>B35+B38+B56+B60+B61+B62+B68+B74+B77+B69</f>
        <v>665304474</v>
      </c>
    </row>
    <row r="83" spans="1:2" ht="13.5">
      <c r="A83" s="12"/>
      <c r="B83" s="22"/>
    </row>
    <row r="84" spans="1:2" ht="12.75">
      <c r="A84" s="39" t="s">
        <v>79</v>
      </c>
      <c r="B84" s="21">
        <f>B32-B82</f>
        <v>15136500</v>
      </c>
    </row>
    <row r="85" spans="1:2" ht="13.5">
      <c r="A85" s="13"/>
      <c r="B85" s="23"/>
    </row>
    <row r="86" spans="1:2" ht="12.75">
      <c r="A86" s="3" t="s">
        <v>80</v>
      </c>
      <c r="B86" s="20">
        <f>B87-B88</f>
        <v>313</v>
      </c>
    </row>
    <row r="87" spans="1:2" ht="12.75">
      <c r="A87" s="8" t="s">
        <v>81</v>
      </c>
      <c r="B87" s="18">
        <v>462</v>
      </c>
    </row>
    <row r="88" spans="1:2" ht="12.75">
      <c r="A88" s="8" t="s">
        <v>82</v>
      </c>
      <c r="B88" s="18">
        <v>149</v>
      </c>
    </row>
    <row r="89" spans="1:2" ht="12.75">
      <c r="A89" s="9" t="s">
        <v>83</v>
      </c>
      <c r="B89" s="21">
        <f>B86</f>
        <v>313</v>
      </c>
    </row>
    <row r="90" spans="1:2" ht="13.5">
      <c r="A90" s="13"/>
      <c r="B90" s="24"/>
    </row>
    <row r="91" spans="1:2" ht="12.75">
      <c r="A91" s="3" t="s">
        <v>84</v>
      </c>
      <c r="B91" s="20">
        <v>0</v>
      </c>
    </row>
    <row r="92" spans="1:2" ht="12.75">
      <c r="A92" s="8" t="s">
        <v>85</v>
      </c>
      <c r="B92" s="20">
        <v>0</v>
      </c>
    </row>
    <row r="93" spans="1:2" ht="12.75">
      <c r="A93" s="8" t="s">
        <v>86</v>
      </c>
      <c r="B93" s="20">
        <v>0</v>
      </c>
    </row>
    <row r="94" spans="1:2" ht="12.75">
      <c r="A94" s="9" t="s">
        <v>87</v>
      </c>
      <c r="B94" s="21">
        <v>0</v>
      </c>
    </row>
    <row r="95" spans="1:2" ht="12.75">
      <c r="A95" s="13"/>
      <c r="B95" s="20">
        <v>0</v>
      </c>
    </row>
    <row r="96" spans="1:2" ht="12.75">
      <c r="A96" s="3" t="s">
        <v>88</v>
      </c>
      <c r="B96" s="20">
        <v>0</v>
      </c>
    </row>
    <row r="97" spans="1:2" ht="12.75">
      <c r="A97" s="8" t="s">
        <v>89</v>
      </c>
      <c r="B97" s="20">
        <f>SUM(B98:B99)</f>
        <v>5760660</v>
      </c>
    </row>
    <row r="98" spans="1:2" ht="12.75">
      <c r="A98" s="7" t="s">
        <v>90</v>
      </c>
      <c r="B98" s="18"/>
    </row>
    <row r="99" spans="1:2" ht="12.75">
      <c r="A99" s="7" t="s">
        <v>91</v>
      </c>
      <c r="B99" s="18">
        <v>5760660</v>
      </c>
    </row>
    <row r="100" spans="1:2" ht="12.75">
      <c r="A100" s="8" t="s">
        <v>92</v>
      </c>
      <c r="B100" s="20">
        <f>SUM(B101:B102)</f>
        <v>2407177</v>
      </c>
    </row>
    <row r="101" spans="1:2" ht="12.75">
      <c r="A101" s="7" t="s">
        <v>93</v>
      </c>
      <c r="B101" s="18">
        <v>275409</v>
      </c>
    </row>
    <row r="102" spans="1:2" ht="12.75">
      <c r="A102" s="7" t="s">
        <v>94</v>
      </c>
      <c r="B102" s="18">
        <v>2131768</v>
      </c>
    </row>
    <row r="103" spans="1:2" ht="12.75">
      <c r="A103" s="9" t="s">
        <v>95</v>
      </c>
      <c r="B103" s="21">
        <f>B97-B100</f>
        <v>3353483</v>
      </c>
    </row>
    <row r="104" spans="1:2" ht="13.5">
      <c r="A104" s="35"/>
      <c r="B104" s="36"/>
    </row>
    <row r="105" spans="1:2" ht="12.75">
      <c r="A105" s="38" t="s">
        <v>96</v>
      </c>
      <c r="B105" s="21">
        <f>B32-B82+B89+B94+B103</f>
        <v>18490296</v>
      </c>
    </row>
    <row r="106" spans="1:2" ht="12.75">
      <c r="A106" s="13"/>
      <c r="B106" s="37"/>
    </row>
    <row r="107" spans="1:2" ht="12.75">
      <c r="A107" s="3" t="s">
        <v>97</v>
      </c>
      <c r="B107" s="20"/>
    </row>
    <row r="108" spans="1:2" ht="12.75">
      <c r="A108" s="8" t="s">
        <v>98</v>
      </c>
      <c r="B108" s="20">
        <f>SUM(B109:B112)</f>
        <v>18089674</v>
      </c>
    </row>
    <row r="109" spans="1:2" ht="12.75">
      <c r="A109" s="7" t="s">
        <v>99</v>
      </c>
      <c r="B109" s="18">
        <v>16818114</v>
      </c>
    </row>
    <row r="110" spans="1:2" ht="26.25">
      <c r="A110" s="7" t="s">
        <v>100</v>
      </c>
      <c r="B110" s="18">
        <v>463234</v>
      </c>
    </row>
    <row r="111" spans="1:2" ht="12.75">
      <c r="A111" s="5" t="s">
        <v>101</v>
      </c>
      <c r="B111" s="18">
        <v>808326</v>
      </c>
    </row>
    <row r="112" spans="1:2" ht="12.75">
      <c r="A112" s="7" t="s">
        <v>102</v>
      </c>
      <c r="B112" s="18"/>
    </row>
    <row r="113" spans="1:2" ht="12.75">
      <c r="A113" s="8" t="s">
        <v>103</v>
      </c>
      <c r="B113" s="18">
        <v>400622</v>
      </c>
    </row>
    <row r="114" spans="1:2" ht="26.25">
      <c r="A114" s="8" t="s">
        <v>104</v>
      </c>
      <c r="B114" s="20">
        <v>0</v>
      </c>
    </row>
    <row r="115" spans="1:2" ht="12.75">
      <c r="A115" s="9" t="s">
        <v>105</v>
      </c>
      <c r="B115" s="21">
        <f>B108+B113</f>
        <v>18490296</v>
      </c>
    </row>
    <row r="116" spans="1:2" ht="12.75">
      <c r="A116" s="13"/>
      <c r="B116" s="20"/>
    </row>
    <row r="117" spans="1:2" ht="12.75">
      <c r="A117" s="3" t="s">
        <v>106</v>
      </c>
      <c r="B117" s="20">
        <f>B32-B82+B89+B94+B103-B115</f>
        <v>0</v>
      </c>
    </row>
    <row r="118" spans="1:2" ht="12.75">
      <c r="A118" s="14"/>
      <c r="B118" s="25"/>
    </row>
    <row r="119" spans="1:2" ht="12.75">
      <c r="A119" s="14"/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7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apironi</dc:creator>
  <cp:keywords/>
  <dc:description/>
  <cp:lastModifiedBy>apironi</cp:lastModifiedBy>
  <cp:lastPrinted>2022-10-20T13:55:35Z</cp:lastPrinted>
  <dcterms:created xsi:type="dcterms:W3CDTF">2017-09-04T13:48:07Z</dcterms:created>
  <dcterms:modified xsi:type="dcterms:W3CDTF">2022-10-20T13:59:20Z</dcterms:modified>
  <cp:category/>
  <cp:version/>
  <cp:contentType/>
  <cp:contentStatus/>
</cp:coreProperties>
</file>